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49080" yWindow="-20020" windowWidth="25040" windowHeight="169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21" i="1"/>
  <c r="G22" i="1"/>
  <c r="G20" i="1"/>
  <c r="D27" i="1"/>
  <c r="D25" i="1"/>
  <c r="D28" i="1"/>
  <c r="D12" i="1"/>
  <c r="D17" i="1"/>
  <c r="D18" i="1"/>
  <c r="D20" i="1"/>
  <c r="A26" i="1"/>
  <c r="A25" i="1"/>
  <c r="A24" i="1"/>
  <c r="A21" i="1"/>
  <c r="A19" i="1"/>
  <c r="D14" i="1"/>
  <c r="D3" i="1"/>
  <c r="A12" i="1"/>
  <c r="A14" i="1"/>
  <c r="A6" i="1"/>
</calcChain>
</file>

<file path=xl/sharedStrings.xml><?xml version="1.0" encoding="utf-8"?>
<sst xmlns="http://schemas.openxmlformats.org/spreadsheetml/2006/main" count="58" uniqueCount="57">
  <si>
    <t>Ukupna prodaja</t>
  </si>
  <si>
    <t>Broj kontakata</t>
  </si>
  <si>
    <t>Profit po kontaktu</t>
  </si>
  <si>
    <t>Profit</t>
  </si>
  <si>
    <t>% profita pri prodaji</t>
  </si>
  <si>
    <t>Cena proizvoda</t>
  </si>
  <si>
    <t>Prosečan profit pri prodaji</t>
  </si>
  <si>
    <t>Vrednost posete</t>
  </si>
  <si>
    <t>Novih klijenata</t>
  </si>
  <si>
    <t>Ukupni troškovi operacija</t>
  </si>
  <si>
    <t>Ljudi</t>
  </si>
  <si>
    <t>Prostor</t>
  </si>
  <si>
    <t>Serveri i internet</t>
  </si>
  <si>
    <t>Dodatak 1</t>
  </si>
  <si>
    <t>Dodatak 2</t>
  </si>
  <si>
    <t>Dodatak 3</t>
  </si>
  <si>
    <t>Ukupan broj impresija na sajtu</t>
  </si>
  <si>
    <t>Vrednost svake impresije</t>
  </si>
  <si>
    <t>Sajt koji ima sadržaj i ne prodaje</t>
  </si>
  <si>
    <t>Vrednost posetioca da bi se pokrili troškovi</t>
  </si>
  <si>
    <t>Ukoliko sajt prodaje oglasni prostor po impresijama</t>
  </si>
  <si>
    <t>Prosečan broj otvorenih stranica po posetiocu</t>
  </si>
  <si>
    <t>Broj posetioca</t>
  </si>
  <si>
    <t>% leadova</t>
  </si>
  <si>
    <t>broj leadova</t>
  </si>
  <si>
    <t>oni koji konvertuju</t>
  </si>
  <si>
    <t>konvertovanih</t>
  </si>
  <si>
    <t>cena proizvoda</t>
  </si>
  <si>
    <t>profitna stopa</t>
  </si>
  <si>
    <t>profit po proizvodu</t>
  </si>
  <si>
    <t>net profit</t>
  </si>
  <si>
    <t>vrednost posetioca</t>
  </si>
  <si>
    <t>Sajt koji ima prodaju - koliki je profit po kontaktu</t>
  </si>
  <si>
    <t>Vrednost posete na prodajnom sajtu</t>
  </si>
  <si>
    <t>nova vrednost impresije</t>
  </si>
  <si>
    <t>Ukupna vrednost posetioca</t>
  </si>
  <si>
    <t>Sajt koji ima prodaju i jasnu metriku</t>
  </si>
  <si>
    <t>Provera realnosti poslovanja</t>
  </si>
  <si>
    <t>Ukupan broj impresija</t>
  </si>
  <si>
    <t>prosečan CPM</t>
  </si>
  <si>
    <t>Moguća zarada</t>
  </si>
  <si>
    <t>Ukupni troškovi vođenja sajta i kreiranja sadržaja</t>
  </si>
  <si>
    <t>% za podizanje vrednosti impresija (profit)</t>
  </si>
  <si>
    <t>Očekivani profit ili gubitak</t>
  </si>
  <si>
    <t>Minimalna ponuda za CPM sa svim rabatima</t>
  </si>
  <si>
    <t>Povećanje Unique posetilaca</t>
  </si>
  <si>
    <t>Povećanje poseta po posetiocu</t>
  </si>
  <si>
    <t>Povećanje broja pregleda po posetiocu</t>
  </si>
  <si>
    <t>Trenutni broj otvorenih stranica</t>
  </si>
  <si>
    <t>Povećanje otvorenih stranica ako se ispune planovi</t>
  </si>
  <si>
    <t>Trenutni CPM</t>
  </si>
  <si>
    <t>Trenutni prihodi</t>
  </si>
  <si>
    <t>Ukupno</t>
  </si>
  <si>
    <t>Povećanje prihoda pri istom CPMu</t>
  </si>
  <si>
    <t>Cilj je uložiti manje novca u oglašavanje od razlike prihoda koje će povećanje doneti.</t>
  </si>
  <si>
    <t>Provera potencijalnog profita ako se poveća broj otvorenih stranica</t>
  </si>
  <si>
    <t>Kako povećati zaradu od sajta koji je okrenut monetizaciji kroz oglašavanje? Ako ste stigli do krajnje granice poseta tj stigli ste do ravne linije otvorenih stranica - jedini način je "kupovina" saobraćaja. Šta je "kupovina"? Ulaganje u oglašavanje putem Google mreže, Facebook promocije i drugih oglašivačkih mreža koje dovode kvalitetne posetioce koji otvaraju isto ili bar više stranica.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</si>
</sst>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din.&quot;_-;\-* #,##0\ &quot;din.&quot;_-;_-* &quot;-&quot;\ &quot;din.&quot;_-;_-@_-"/>
    <numFmt numFmtId="41" formatCode="_-* #,##0\ _d_i_n_._-;\-* #,##0\ _d_i_n_._-;_-* &quot;-&quot;\ _d_i_n_._-;_-@_-"/>
    <numFmt numFmtId="164" formatCode="#,##0\ [$€-1]"/>
    <numFmt numFmtId="165" formatCode="#,##0.00\ [$€-1]"/>
    <numFmt numFmtId="166" formatCode="#,##0.0000\ [$€-1]"/>
    <numFmt numFmtId="167" formatCode="#,##0.00\ [$€-1];\-#,##0.00\ [$€-1]"/>
    <numFmt numFmtId="168" formatCode="#,##0.00\ [$€-1];[Red]#,##0.00\ [$€-1]"/>
    <numFmt numFmtId="169" formatCode="_-[$€-2]\ * #,##0.00_-;\-[$€-2]\ * #,##0.00_-;_-[$€-2]\ 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6" tint="-0.499984740745262"/>
      <name val="Calibri"/>
      <scheme val="minor"/>
    </font>
    <font>
      <b/>
      <sz val="14"/>
      <color theme="1"/>
      <name val="Calibri"/>
      <scheme val="minor"/>
    </font>
    <font>
      <sz val="12"/>
      <color theme="5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4" fontId="0" fillId="2" borderId="1" xfId="0" applyNumberFormat="1" applyFill="1" applyBorder="1"/>
    <xf numFmtId="0" fontId="0" fillId="2" borderId="1" xfId="0" applyFill="1" applyBorder="1"/>
    <xf numFmtId="9" fontId="0" fillId="2" borderId="1" xfId="0" applyNumberFormat="1" applyFill="1" applyBorder="1"/>
    <xf numFmtId="41" fontId="0" fillId="2" borderId="1" xfId="1" applyFont="1" applyFill="1" applyBorder="1"/>
    <xf numFmtId="41" fontId="0" fillId="2" borderId="1" xfId="1" applyFon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7" fontId="2" fillId="0" borderId="0" xfId="1" applyNumberFormat="1" applyFont="1"/>
    <xf numFmtId="167" fontId="2" fillId="2" borderId="1" xfId="1" applyNumberFormat="1" applyFont="1" applyFill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164" fontId="0" fillId="0" borderId="6" xfId="0" applyNumberFormat="1" applyBorder="1"/>
    <xf numFmtId="41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2" fillId="0" borderId="7" xfId="0" applyNumberFormat="1" applyFont="1" applyBorder="1"/>
    <xf numFmtId="0" fontId="0" fillId="0" borderId="6" xfId="0" applyBorder="1"/>
    <xf numFmtId="166" fontId="2" fillId="0" borderId="6" xfId="0" applyNumberFormat="1" applyFont="1" applyBorder="1"/>
    <xf numFmtId="0" fontId="2" fillId="0" borderId="3" xfId="0" applyFont="1" applyBorder="1"/>
    <xf numFmtId="166" fontId="5" fillId="0" borderId="4" xfId="0" applyNumberFormat="1" applyFont="1" applyBorder="1"/>
    <xf numFmtId="167" fontId="2" fillId="0" borderId="6" xfId="1" applyNumberFormat="1" applyFont="1" applyBorder="1"/>
    <xf numFmtId="168" fontId="2" fillId="0" borderId="4" xfId="0" applyNumberFormat="1" applyFont="1" applyBorder="1"/>
    <xf numFmtId="169" fontId="0" fillId="2" borderId="1" xfId="0" applyNumberFormat="1" applyFill="1" applyBorder="1"/>
    <xf numFmtId="0" fontId="0" fillId="0" borderId="7" xfId="0" applyBorder="1"/>
    <xf numFmtId="0" fontId="0" fillId="0" borderId="0" xfId="0" applyBorder="1"/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Alignment="1">
      <alignment horizontal="left" vertical="top" wrapText="1" shrinkToFit="1"/>
    </xf>
    <xf numFmtId="41" fontId="0" fillId="2" borderId="1" xfId="1" applyFont="1" applyFill="1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0" xfId="1" applyFont="1" applyBorder="1" applyAlignment="1">
      <alignment horizontal="center"/>
    </xf>
    <xf numFmtId="169" fontId="0" fillId="0" borderId="4" xfId="2" applyNumberFormat="1" applyFont="1" applyBorder="1" applyAlignment="1">
      <alignment horizontal="center"/>
    </xf>
    <xf numFmtId="169" fontId="0" fillId="0" borderId="8" xfId="2" applyNumberFormat="1" applyFont="1" applyBorder="1" applyAlignment="1">
      <alignment horizontal="center"/>
    </xf>
    <xf numFmtId="16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</cellXfs>
  <cellStyles count="9">
    <cellStyle name="Comma [0]" xfId="1" builtinId="6"/>
    <cellStyle name="Currency [0]" xfId="2" builtinId="7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1955800</xdr:colOff>
      <xdr:row>1</xdr:row>
      <xdr:rowOff>88900</xdr:rowOff>
    </xdr:from>
    <xdr:to>
      <xdr:col>5</xdr:col>
      <xdr:colOff>774700</xdr:colOff>
      <xdr:row>11</xdr:row>
      <xdr:rowOff>76200</xdr:rowOff>
    </xdr:to>
    <xdr:sp macro="" textlink="">
      <xdr:nvSpPr>
        <xdr:cNvPr id="2" name="TextBox 1"/>
        <xdr:cNvSpPr txBox="1"/>
      </xdr:nvSpPr>
      <xdr:spPr>
        <a:xfrm>
          <a:off x="6985000" y="279400"/>
          <a:ext cx="2184400" cy="1968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Bitno je definisati sve</a:t>
          </a:r>
          <a:r>
            <a:rPr lang="en-US" sz="1100" baseline="0"/>
            <a:t> troškove kako bi se znala osnovna vrednost posetioca i njegova vrednost.</a:t>
          </a:r>
        </a:p>
        <a:p>
          <a:endParaRPr lang="en-US" sz="1100" baseline="0"/>
        </a:p>
        <a:p>
          <a:r>
            <a:rPr lang="en-US" sz="1100" baseline="0"/>
            <a:t>Procenat dizanja vrednosti je bitna radi profita, kašnjenja plaćanja i ostalih realnosti poslovanja.</a:t>
          </a:r>
        </a:p>
        <a:p>
          <a:endParaRPr lang="en-US" sz="1100" baseline="0"/>
        </a:p>
        <a:p>
          <a:r>
            <a:rPr lang="en-US" sz="1100" baseline="0"/>
            <a:t>Minimalna ponuda za CPM predstavlja cenu ispod koje ne smete ići.</a:t>
          </a:r>
          <a:endParaRPr lang="en-US" sz="1100"/>
        </a:p>
      </xdr:txBody>
    </xdr:sp>
    <xdr:clientData/>
  </xdr:twoCellAnchor>
  <xdr:twoCellAnchor>
    <xdr:from>
      <xdr:col>4</xdr:col>
      <xdr:colOff>1651000</xdr:colOff>
      <xdr:row>21</xdr:row>
      <xdr:rowOff>139700</xdr:rowOff>
    </xdr:from>
    <xdr:to>
      <xdr:col>5</xdr:col>
      <xdr:colOff>736600</xdr:colOff>
      <xdr:row>24</xdr:row>
      <xdr:rowOff>63500</xdr:rowOff>
    </xdr:to>
    <xdr:sp macro="" textlink="">
      <xdr:nvSpPr>
        <xdr:cNvPr id="3" name="TextBox 2"/>
        <xdr:cNvSpPr txBox="1"/>
      </xdr:nvSpPr>
      <xdr:spPr>
        <a:xfrm>
          <a:off x="7607300" y="4216400"/>
          <a:ext cx="245110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 li</a:t>
          </a:r>
          <a:r>
            <a:rPr lang="en-US" sz="1100" baseline="0"/>
            <a:t> je vaš projekat smislen ili ne - proverite ovde.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workbookViewId="0">
      <selection activeCell="I20" sqref="I20"/>
    </sheetView>
  </sheetViews>
  <sheetFormatPr baseColWidth="10" defaultRowHeight="15" x14ac:dyDescent="0"/>
  <cols>
    <col min="1" max="1" width="15.83203125" customWidth="1"/>
    <col min="2" max="2" width="30.33203125" customWidth="1"/>
    <col min="3" max="3" width="3.6640625" customWidth="1"/>
    <col min="4" max="4" width="16.1640625" customWidth="1"/>
    <col min="5" max="5" width="44.1640625" customWidth="1"/>
    <col min="7" max="7" width="7.5" customWidth="1"/>
    <col min="8" max="8" width="7.33203125" customWidth="1"/>
    <col min="9" max="9" width="55.33203125" customWidth="1"/>
  </cols>
  <sheetData>
    <row r="2" spans="1:9" ht="18">
      <c r="A2" s="44" t="s">
        <v>32</v>
      </c>
      <c r="B2" s="44"/>
      <c r="D2" s="44" t="s">
        <v>18</v>
      </c>
      <c r="E2" s="44"/>
    </row>
    <row r="3" spans="1:9">
      <c r="A3" s="4">
        <v>300000</v>
      </c>
      <c r="B3" s="15" t="s">
        <v>0</v>
      </c>
      <c r="D3" s="22">
        <f>SUM(D4:D9)</f>
        <v>13500</v>
      </c>
      <c r="E3" s="15" t="s">
        <v>9</v>
      </c>
      <c r="G3" s="34" t="s">
        <v>56</v>
      </c>
      <c r="H3" s="34"/>
      <c r="I3" s="34"/>
    </row>
    <row r="4" spans="1:9">
      <c r="A4" s="5">
        <v>300</v>
      </c>
      <c r="B4" s="16" t="s">
        <v>1</v>
      </c>
      <c r="D4" s="4">
        <v>10000</v>
      </c>
      <c r="E4" s="16" t="s">
        <v>10</v>
      </c>
      <c r="G4" s="34"/>
      <c r="H4" s="34"/>
      <c r="I4" s="34"/>
    </row>
    <row r="5" spans="1:9">
      <c r="A5" s="6">
        <v>0.04</v>
      </c>
      <c r="B5" s="17" t="s">
        <v>3</v>
      </c>
      <c r="D5" s="4">
        <v>2000</v>
      </c>
      <c r="E5" s="16" t="s">
        <v>11</v>
      </c>
      <c r="G5" s="34"/>
      <c r="H5" s="34"/>
      <c r="I5" s="34"/>
    </row>
    <row r="6" spans="1:9">
      <c r="A6" s="1">
        <f>A3/A4*A5</f>
        <v>40</v>
      </c>
      <c r="B6" t="s">
        <v>2</v>
      </c>
      <c r="D6" s="4">
        <v>1500</v>
      </c>
      <c r="E6" s="16" t="s">
        <v>12</v>
      </c>
      <c r="G6" s="34"/>
      <c r="H6" s="34"/>
      <c r="I6" s="34"/>
    </row>
    <row r="7" spans="1:9">
      <c r="D7" s="4"/>
      <c r="E7" s="16" t="s">
        <v>13</v>
      </c>
      <c r="G7" s="34"/>
      <c r="H7" s="34"/>
      <c r="I7" s="34"/>
    </row>
    <row r="8" spans="1:9">
      <c r="A8" s="41" t="s">
        <v>33</v>
      </c>
      <c r="B8" s="41"/>
      <c r="D8" s="4"/>
      <c r="E8" s="16" t="s">
        <v>14</v>
      </c>
      <c r="G8" s="34"/>
      <c r="H8" s="34"/>
      <c r="I8" s="34"/>
    </row>
    <row r="9" spans="1:9">
      <c r="A9" s="5">
        <v>200</v>
      </c>
      <c r="B9" s="15" t="s">
        <v>8</v>
      </c>
      <c r="D9" s="4"/>
      <c r="E9" s="16" t="s">
        <v>15</v>
      </c>
      <c r="G9" s="34"/>
      <c r="H9" s="34"/>
      <c r="I9" s="34"/>
    </row>
    <row r="10" spans="1:9">
      <c r="A10" s="6">
        <v>0.6</v>
      </c>
      <c r="B10" s="16" t="s">
        <v>4</v>
      </c>
      <c r="D10" s="23"/>
      <c r="E10" s="16"/>
    </row>
    <row r="11" spans="1:9" ht="18">
      <c r="A11" s="4">
        <v>16666</v>
      </c>
      <c r="B11" s="16" t="s">
        <v>5</v>
      </c>
      <c r="D11" s="7">
        <v>10000000</v>
      </c>
      <c r="E11" s="16" t="s">
        <v>16</v>
      </c>
      <c r="G11" s="33" t="s">
        <v>55</v>
      </c>
      <c r="H11" s="33"/>
      <c r="I11" s="33"/>
    </row>
    <row r="12" spans="1:9">
      <c r="A12" s="18">
        <f>A11*A10</f>
        <v>9999.6</v>
      </c>
      <c r="B12" s="16" t="s">
        <v>6</v>
      </c>
      <c r="D12" s="24">
        <f>D3/D11</f>
        <v>1.3500000000000001E-3</v>
      </c>
      <c r="E12" s="16" t="s">
        <v>17</v>
      </c>
      <c r="G12" s="30"/>
      <c r="H12" s="6">
        <v>0.1</v>
      </c>
      <c r="I12" s="15" t="s">
        <v>45</v>
      </c>
    </row>
    <row r="13" spans="1:9">
      <c r="A13" s="4">
        <v>40</v>
      </c>
      <c r="B13" s="17" t="s">
        <v>2</v>
      </c>
      <c r="D13" s="5">
        <v>4.8</v>
      </c>
      <c r="E13" s="16" t="s">
        <v>21</v>
      </c>
      <c r="G13" s="23"/>
      <c r="H13" s="6">
        <v>0.05</v>
      </c>
      <c r="I13" s="16" t="s">
        <v>46</v>
      </c>
    </row>
    <row r="14" spans="1:9">
      <c r="A14" s="2">
        <f>A9/A12*A13</f>
        <v>0.80003200128005114</v>
      </c>
      <c r="B14" t="s">
        <v>7</v>
      </c>
      <c r="D14" s="24">
        <f>D13*D12</f>
        <v>6.4800000000000005E-3</v>
      </c>
      <c r="E14" s="16" t="s">
        <v>19</v>
      </c>
      <c r="G14" s="23"/>
      <c r="H14" s="6">
        <v>0.1</v>
      </c>
      <c r="I14" s="16" t="s">
        <v>47</v>
      </c>
    </row>
    <row r="15" spans="1:9">
      <c r="D15" s="23"/>
      <c r="E15" s="25" t="s">
        <v>20</v>
      </c>
      <c r="G15" s="23"/>
      <c r="H15" s="31"/>
      <c r="I15" s="16"/>
    </row>
    <row r="16" spans="1:9" ht="18">
      <c r="A16" s="44" t="s">
        <v>36</v>
      </c>
      <c r="B16" s="44"/>
      <c r="D16" s="6">
        <v>0.4</v>
      </c>
      <c r="E16" s="16" t="s">
        <v>42</v>
      </c>
      <c r="G16" s="35">
        <v>10000000</v>
      </c>
      <c r="H16" s="35"/>
      <c r="I16" s="16" t="s">
        <v>48</v>
      </c>
    </row>
    <row r="17" spans="1:9">
      <c r="A17" s="8">
        <v>1000000</v>
      </c>
      <c r="B17" s="15" t="s">
        <v>22</v>
      </c>
      <c r="D17" s="26">
        <f>D12*D16+D12</f>
        <v>1.8900000000000002E-3</v>
      </c>
      <c r="E17" s="17" t="s">
        <v>34</v>
      </c>
      <c r="G17" s="36">
        <f>G16*(1+H12)*(1+H13)*(1+H14)</f>
        <v>12705000.000000002</v>
      </c>
      <c r="H17" s="37"/>
      <c r="I17" s="16" t="s">
        <v>49</v>
      </c>
    </row>
    <row r="18" spans="1:9">
      <c r="A18" s="9">
        <v>0.02</v>
      </c>
      <c r="B18" s="16" t="s">
        <v>23</v>
      </c>
      <c r="D18" s="3">
        <f>D17*D13</f>
        <v>9.0720000000000002E-3</v>
      </c>
      <c r="E18" t="s">
        <v>35</v>
      </c>
      <c r="G18" s="23"/>
      <c r="H18" s="29">
        <v>5.0599999999999996</v>
      </c>
      <c r="I18" s="16" t="s">
        <v>50</v>
      </c>
    </row>
    <row r="19" spans="1:9">
      <c r="A19" s="19">
        <f>A17*A18</f>
        <v>20000</v>
      </c>
      <c r="B19" s="16" t="s">
        <v>24</v>
      </c>
      <c r="G19" s="23"/>
      <c r="H19" s="31"/>
      <c r="I19" s="16"/>
    </row>
    <row r="20" spans="1:9">
      <c r="A20" s="9">
        <v>0.01</v>
      </c>
      <c r="B20" s="16" t="s">
        <v>25</v>
      </c>
      <c r="D20" s="11">
        <f>D18*1000</f>
        <v>9.072000000000001</v>
      </c>
      <c r="E20" t="s">
        <v>44</v>
      </c>
      <c r="G20" s="38">
        <f>G16/1000*H18</f>
        <v>50599.999999999993</v>
      </c>
      <c r="H20" s="39"/>
      <c r="I20" s="17" t="s">
        <v>51</v>
      </c>
    </row>
    <row r="21" spans="1:9">
      <c r="A21" s="19">
        <f>A19*A20</f>
        <v>200</v>
      </c>
      <c r="B21" s="16" t="s">
        <v>26</v>
      </c>
      <c r="G21" s="40">
        <f>G17/1000*H18-G20</f>
        <v>13687.30000000001</v>
      </c>
      <c r="H21" s="41"/>
      <c r="I21" t="s">
        <v>53</v>
      </c>
    </row>
    <row r="22" spans="1:9" ht="18">
      <c r="A22" s="20">
        <v>1000</v>
      </c>
      <c r="B22" s="16" t="s">
        <v>27</v>
      </c>
      <c r="D22" s="44" t="s">
        <v>37</v>
      </c>
      <c r="E22" s="44"/>
      <c r="G22" s="42">
        <f>G21+G20</f>
        <v>64287.3</v>
      </c>
      <c r="H22" s="43"/>
      <c r="I22" t="s">
        <v>52</v>
      </c>
    </row>
    <row r="23" spans="1:9">
      <c r="A23" s="9">
        <v>0.6</v>
      </c>
      <c r="B23" s="16" t="s">
        <v>28</v>
      </c>
      <c r="D23" s="7">
        <v>10000000</v>
      </c>
      <c r="E23" s="15" t="s">
        <v>38</v>
      </c>
    </row>
    <row r="24" spans="1:9">
      <c r="A24" s="20">
        <f>A22*A23</f>
        <v>600</v>
      </c>
      <c r="B24" s="16" t="s">
        <v>29</v>
      </c>
      <c r="D24" s="12">
        <v>3</v>
      </c>
      <c r="E24" s="16" t="s">
        <v>39</v>
      </c>
      <c r="G24" s="32" t="s">
        <v>54</v>
      </c>
      <c r="H24" s="32"/>
      <c r="I24" s="32"/>
    </row>
    <row r="25" spans="1:9">
      <c r="A25" s="21">
        <f>A24*A21</f>
        <v>120000</v>
      </c>
      <c r="B25" s="17" t="s">
        <v>30</v>
      </c>
      <c r="D25" s="27">
        <f>D23/1000*D24</f>
        <v>30000</v>
      </c>
      <c r="E25" s="16" t="s">
        <v>40</v>
      </c>
    </row>
    <row r="26" spans="1:9">
      <c r="A26" s="10">
        <f>A25/A17</f>
        <v>0.12</v>
      </c>
      <c r="B26" t="s">
        <v>31</v>
      </c>
      <c r="D26" s="12">
        <v>19000</v>
      </c>
      <c r="E26" s="16" t="s">
        <v>41</v>
      </c>
    </row>
    <row r="27" spans="1:9">
      <c r="D27" s="28">
        <f>D25-D26</f>
        <v>11000</v>
      </c>
      <c r="E27" s="17" t="s">
        <v>43</v>
      </c>
    </row>
    <row r="28" spans="1:9">
      <c r="D28" s="14" t="str">
        <f>IF(D25-D26&gt;0,"imate šanse","nemate šanse i u problemu ste")</f>
        <v>imate šanse</v>
      </c>
      <c r="E28" s="13"/>
    </row>
  </sheetData>
  <mergeCells count="13">
    <mergeCell ref="A2:B2"/>
    <mergeCell ref="D2:E2"/>
    <mergeCell ref="A8:B8"/>
    <mergeCell ref="A16:B16"/>
    <mergeCell ref="D22:E22"/>
    <mergeCell ref="G24:I24"/>
    <mergeCell ref="G11:I11"/>
    <mergeCell ref="G3:I9"/>
    <mergeCell ref="G16:H16"/>
    <mergeCell ref="G17:H17"/>
    <mergeCell ref="G20:H20"/>
    <mergeCell ref="G21:H21"/>
    <mergeCell ref="G22:H2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2014-04-01T14:01:52Z</dcterms:created>
  <dcterms:modified xsi:type="dcterms:W3CDTF">2014-04-01T15:24:46Z</dcterms:modified>
</cp:coreProperties>
</file>